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somjl40213\Downloads\RTO terviseriskid\2025-2026 tegevuskava\"/>
    </mc:Choice>
  </mc:AlternateContent>
  <xr:revisionPtr revIDLastSave="0" documentId="8_{6250CBB1-AC13-4A05-95F0-348201ABCFE8}" xr6:coauthVersionLast="47" xr6:coauthVersionMax="47" xr10:uidLastSave="{00000000-0000-0000-0000-000000000000}"/>
  <bookViews>
    <workbookView xWindow="-110" yWindow="-110" windowWidth="19420" windowHeight="10300" xr2:uid="{B7F779BD-76FC-4B02-83BC-507DD42093C8}"/>
  </bookViews>
  <sheets>
    <sheet name="2025_2026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2" l="1"/>
  <c r="E20" i="2"/>
  <c r="E40" i="2"/>
  <c r="E39" i="2"/>
  <c r="E25" i="2"/>
  <c r="D16" i="2" l="1"/>
  <c r="E16" i="2" s="1"/>
  <c r="C28" i="2"/>
  <c r="C21" i="2"/>
  <c r="C26" i="2" l="1"/>
  <c r="C15" i="2"/>
  <c r="C27" i="2" l="1"/>
  <c r="G38" i="2"/>
  <c r="E23" i="2"/>
  <c r="E24" i="2"/>
  <c r="E19" i="2"/>
  <c r="E18" i="2"/>
  <c r="D21" i="2"/>
  <c r="D28" i="2"/>
  <c r="E22" i="2"/>
  <c r="E17" i="2"/>
  <c r="D26" i="2" l="1"/>
  <c r="E28" i="2"/>
  <c r="G39" i="2"/>
  <c r="G40" i="2"/>
  <c r="D15" i="2"/>
  <c r="E21" i="2"/>
  <c r="D27" i="2" l="1"/>
  <c r="I38" i="2"/>
  <c r="E26" i="2"/>
  <c r="I40" i="2" l="1"/>
  <c r="K38" i="2"/>
  <c r="I39" i="2"/>
  <c r="E15" i="2"/>
  <c r="E27" i="2"/>
  <c r="C29" i="2" s="1"/>
  <c r="K40" i="2" l="1"/>
  <c r="K39" i="2"/>
</calcChain>
</file>

<file path=xl/sharedStrings.xml><?xml version="1.0" encoding="utf-8"?>
<sst xmlns="http://schemas.openxmlformats.org/spreadsheetml/2006/main" count="69" uniqueCount="55">
  <si>
    <t>TAT eelarve kulukohtade kaupa</t>
  </si>
  <si>
    <t>TAT abikõlblikkuse periood: 01.12.2023–31.12.2027</t>
  </si>
  <si>
    <t>TAT nimi: Terviseriskide ennetamine ja vähendamine</t>
  </si>
  <si>
    <t>TAT elluviija: Tervise Arengu Instituut</t>
  </si>
  <si>
    <t>Rea nr</t>
  </si>
  <si>
    <t>Kulukoht</t>
  </si>
  <si>
    <t>Aasta</t>
  </si>
  <si>
    <t>Kokku</t>
  </si>
  <si>
    <t xml:space="preserve">Abikõlblik kulu </t>
  </si>
  <si>
    <t>1</t>
  </si>
  <si>
    <t>TAT otsesed kulud</t>
  </si>
  <si>
    <t>1.1</t>
  </si>
  <si>
    <t>Tegevus 2.1 Uimasteid tarvitavate inimeste tarbimise vähendamise toetamiseks ja psühhosotsiaalse toe pakkumiseks valdkonnaülese mudeli väljatöötamine</t>
  </si>
  <si>
    <t>1.1.1</t>
  </si>
  <si>
    <t>Otsene personalikulu</t>
  </si>
  <si>
    <t>1.1.2</t>
  </si>
  <si>
    <t>Uimasteid tarvitavate inimeste toetamise mudeli väljatöötamist toetavad uuringud</t>
  </si>
  <si>
    <t>1.1.3</t>
  </si>
  <si>
    <t>Uimasteid tarvitavate inimestega kokkupuutuvate spetsialistidele koolitusmoodulite väljatöötamine ja nende koolitamine</t>
  </si>
  <si>
    <t>1.1.4</t>
  </si>
  <si>
    <t>Uimasteid tarvitavate inimeste toetamise mudeli väljatöötamine ja katsetamine </t>
  </si>
  <si>
    <t>1.2</t>
  </si>
  <si>
    <t>Tegevus 2.2 Toitumisnõustamise teenuse ja esmatasandi tervishoiu mudeli väljatöötamine</t>
  </si>
  <si>
    <t>1.2.1</t>
  </si>
  <si>
    <t xml:space="preserve">Otsene personalikulu </t>
  </si>
  <si>
    <t>1.2.2</t>
  </si>
  <si>
    <t>Toitumisnõustamise teenuse pakkumise mudeli väljatöötamine ja toitumisnõustaja kutsekvalifikatsiooni nüüdisajastamise vajaduse kaardistus</t>
  </si>
  <si>
    <t>1.2.3</t>
  </si>
  <si>
    <t xml:space="preserve">Esmatasandi tervishoiusüsteemiga integreeritud toitumisnõustamise teenuse pakkumiseks koolitusmooduli väljatöötamine ja koolitamine </t>
  </si>
  <si>
    <t>1.2.4</t>
  </si>
  <si>
    <t>Nõustamisteenuse katsetamine ja edasiarenduse kaardistus</t>
  </si>
  <si>
    <t>2</t>
  </si>
  <si>
    <t>Kaudsed kulud</t>
  </si>
  <si>
    <t>3</t>
  </si>
  <si>
    <t>Kokku (rida 1 + rida 2)</t>
  </si>
  <si>
    <t>4</t>
  </si>
  <si>
    <t>Otsesed personalikulud kokku</t>
  </si>
  <si>
    <t>5</t>
  </si>
  <si>
    <t>Jaotamata eelarve (2027)</t>
  </si>
  <si>
    <t>6</t>
  </si>
  <si>
    <t>Eelarve kokku (2023-2027)</t>
  </si>
  <si>
    <t>kokku</t>
  </si>
  <si>
    <t>Finantsallikate jaotus</t>
  </si>
  <si>
    <t>Summa</t>
  </si>
  <si>
    <t>Osakaal (%)</t>
  </si>
  <si>
    <t>TAT eelarve kokku aastate kaupa (rida 2 + rida 3)</t>
  </si>
  <si>
    <t>Toetus kokku (rida 2.1 + rida 2.2)</t>
  </si>
  <si>
    <t>2.1.</t>
  </si>
  <si>
    <t>sh ESF+i osalus (kuni 70%)</t>
  </si>
  <si>
    <t xml:space="preserve">2.2. </t>
  </si>
  <si>
    <t>sh riiklik kaasfinantseering</t>
  </si>
  <si>
    <t xml:space="preserve">Omafinantseering </t>
  </si>
  <si>
    <t>TAT finantsplaan I</t>
  </si>
  <si>
    <t>Terviseministri ……. 2024 käskkiri nr ……
„Terviseministri 16. novembri 2023. a käskkirjaga nr 150 „Terviseriskide ennetamine ja vähendamine“ kinnitatud toetuse andmise tingimuste 2025.–2026.  aasta tegevuste kirjelduse ja eelarve kinnitamine“</t>
  </si>
  <si>
    <t>Lisa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</si>
</sst>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_-* #,##0.00\ _k_r_-;\-* #,##0.00\ _k_r_-;_-* &quot;-&quot;??\ _k_r_-;_-@_-"/>
  </numFmts>
  <fonts count="15" x14ac:knownFonts="1">
    <font>
      <sz val="11"/>
      <color theme="1"/>
      <name val="Aptos Narrow"/>
      <family val="2"/>
      <charset val="186"/>
      <scheme val="minor"/>
    </font>
    <font>
      <sz val="11"/>
      <color rgb="FFFF0000"/>
      <name val="Aptos Narrow"/>
      <family val="2"/>
      <charset val="186"/>
      <scheme val="minor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sz val="10"/>
      <color rgb="FF000000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i/>
      <sz val="10"/>
      <color theme="1"/>
      <name val="Arial"/>
      <family val="2"/>
      <charset val="186"/>
    </font>
    <font>
      <i/>
      <sz val="11"/>
      <color theme="1"/>
      <name val="Aptos Narrow"/>
      <family val="2"/>
      <charset val="186"/>
      <scheme val="minor"/>
    </font>
    <font>
      <sz val="10"/>
      <color rgb="FFFF0000"/>
      <name val="Arial"/>
      <family val="2"/>
      <charset val="186"/>
    </font>
    <font>
      <b/>
      <sz val="10"/>
      <color rgb="FFFF0000"/>
      <name val="Arial"/>
      <family val="2"/>
      <charset val="186"/>
    </font>
    <font>
      <b/>
      <sz val="10"/>
      <color theme="2" tint="-0.499984740745262"/>
      <name val="Arial"/>
      <family val="2"/>
      <charset val="186"/>
    </font>
    <font>
      <sz val="10"/>
      <color theme="2" tint="-0.499984740745262"/>
      <name val="Arial"/>
      <family val="2"/>
      <charset val="186"/>
    </font>
    <font>
      <sz val="11"/>
      <name val="Aptos Narrow"/>
      <family val="2"/>
      <charset val="186"/>
    </font>
    <font>
      <i/>
      <sz val="9"/>
      <color rgb="FF747474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000000"/>
      </patternFill>
    </fill>
    <fill>
      <patternFill patternType="lightDown">
        <fgColor rgb="FF000000"/>
        <bgColor rgb="FFF2F2F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165" fontId="3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1" applyFont="1" applyAlignment="1">
      <alignment horizontal="left"/>
    </xf>
    <xf numFmtId="0" fontId="5" fillId="0" borderId="0" xfId="0" applyFont="1"/>
    <xf numFmtId="0" fontId="6" fillId="0" borderId="0" xfId="0" applyFont="1"/>
    <xf numFmtId="0" fontId="3" fillId="0" borderId="0" xfId="1" applyAlignment="1">
      <alignment horizontal="left"/>
    </xf>
    <xf numFmtId="3" fontId="2" fillId="0" borderId="1" xfId="1" applyNumberFormat="1" applyFont="1" applyBorder="1" applyAlignment="1">
      <alignment horizontal="center" vertical="top" wrapText="1"/>
    </xf>
    <xf numFmtId="0" fontId="3" fillId="0" borderId="1" xfId="1" applyBorder="1" applyAlignment="1">
      <alignment horizontal="center" vertical="center"/>
    </xf>
    <xf numFmtId="49" fontId="2" fillId="2" borderId="1" xfId="1" applyNumberFormat="1" applyFont="1" applyFill="1" applyBorder="1" applyAlignment="1">
      <alignment vertical="center"/>
    </xf>
    <xf numFmtId="49" fontId="2" fillId="3" borderId="1" xfId="1" applyNumberFormat="1" applyFont="1" applyFill="1" applyBorder="1" applyAlignment="1">
      <alignment vertical="center"/>
    </xf>
    <xf numFmtId="49" fontId="3" fillId="0" borderId="1" xfId="1" applyNumberFormat="1" applyBorder="1" applyAlignment="1">
      <alignment vertical="center"/>
    </xf>
    <xf numFmtId="49" fontId="2" fillId="0" borderId="1" xfId="1" applyNumberFormat="1" applyFont="1" applyBorder="1" applyAlignment="1">
      <alignment vertical="center"/>
    </xf>
    <xf numFmtId="0" fontId="3" fillId="0" borderId="0" xfId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  <xf numFmtId="0" fontId="3" fillId="0" borderId="1" xfId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3" fontId="3" fillId="0" borderId="1" xfId="1" applyNumberFormat="1" applyBorder="1" applyAlignment="1">
      <alignment horizontal="left" vertical="center" wrapText="1"/>
    </xf>
    <xf numFmtId="3" fontId="4" fillId="0" borderId="1" xfId="1" applyNumberFormat="1" applyFont="1" applyBorder="1" applyAlignment="1">
      <alignment horizontal="left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" fillId="0" borderId="0" xfId="0" applyFont="1"/>
    <xf numFmtId="9" fontId="7" fillId="0" borderId="0" xfId="0" applyNumberFormat="1" applyFont="1"/>
    <xf numFmtId="0" fontId="8" fillId="0" borderId="0" xfId="0" applyFont="1"/>
    <xf numFmtId="2" fontId="7" fillId="0" borderId="0" xfId="0" applyNumberFormat="1" applyFont="1"/>
    <xf numFmtId="4" fontId="3" fillId="0" borderId="1" xfId="1" applyNumberFormat="1" applyBorder="1" applyAlignment="1">
      <alignment vertical="center"/>
    </xf>
    <xf numFmtId="8" fontId="7" fillId="0" borderId="0" xfId="0" applyNumberFormat="1" applyFont="1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vertical="top" wrapText="1"/>
    </xf>
    <xf numFmtId="3" fontId="2" fillId="4" borderId="1" xfId="0" applyNumberFormat="1" applyFont="1" applyFill="1" applyBorder="1" applyAlignment="1">
      <alignment vertical="top"/>
    </xf>
    <xf numFmtId="0" fontId="2" fillId="5" borderId="1" xfId="0" applyFont="1" applyFill="1" applyBorder="1" applyAlignment="1">
      <alignment vertical="top"/>
    </xf>
    <xf numFmtId="0" fontId="2" fillId="0" borderId="1" xfId="0" applyFont="1" applyBorder="1" applyAlignment="1">
      <alignment vertical="top"/>
    </xf>
    <xf numFmtId="16" fontId="3" fillId="0" borderId="1" xfId="0" applyNumberFormat="1" applyFont="1" applyBorder="1" applyAlignment="1">
      <alignment horizontal="left" vertical="top"/>
    </xf>
    <xf numFmtId="0" fontId="3" fillId="0" borderId="1" xfId="0" applyFont="1" applyBorder="1" applyAlignment="1">
      <alignment vertical="top" wrapText="1"/>
    </xf>
    <xf numFmtId="3" fontId="3" fillId="4" borderId="1" xfId="0" applyNumberFormat="1" applyFont="1" applyFill="1" applyBorder="1" applyAlignment="1">
      <alignment vertical="top"/>
    </xf>
    <xf numFmtId="0" fontId="3" fillId="0" borderId="1" xfId="0" applyFont="1" applyBorder="1" applyAlignment="1">
      <alignment vertical="top"/>
    </xf>
    <xf numFmtId="0" fontId="3" fillId="4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4" fontId="2" fillId="0" borderId="1" xfId="1" applyNumberFormat="1" applyFont="1" applyBorder="1" applyAlignment="1">
      <alignment vertic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4" fontId="2" fillId="4" borderId="1" xfId="0" applyNumberFormat="1" applyFont="1" applyFill="1" applyBorder="1" applyAlignment="1">
      <alignment vertical="top"/>
    </xf>
    <xf numFmtId="4" fontId="2" fillId="3" borderId="1" xfId="1" applyNumberFormat="1" applyFont="1" applyFill="1" applyBorder="1" applyAlignment="1">
      <alignment vertical="center"/>
    </xf>
    <xf numFmtId="3" fontId="3" fillId="0" borderId="1" xfId="1" applyNumberFormat="1" applyBorder="1" applyAlignment="1">
      <alignment horizontal="center" vertical="center"/>
    </xf>
    <xf numFmtId="164" fontId="7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right"/>
    </xf>
    <xf numFmtId="0" fontId="10" fillId="0" borderId="1" xfId="0" applyFont="1" applyBorder="1" applyAlignment="1">
      <alignment vertical="top"/>
    </xf>
    <xf numFmtId="3" fontId="9" fillId="0" borderId="0" xfId="0" applyNumberFormat="1" applyFont="1"/>
    <xf numFmtId="0" fontId="1" fillId="0" borderId="0" xfId="0" applyFont="1"/>
    <xf numFmtId="4" fontId="5" fillId="0" borderId="0" xfId="0" applyNumberFormat="1" applyFont="1"/>
    <xf numFmtId="3" fontId="7" fillId="0" borderId="0" xfId="0" applyNumberFormat="1" applyFont="1"/>
    <xf numFmtId="164" fontId="5" fillId="0" borderId="0" xfId="0" applyNumberFormat="1" applyFont="1"/>
    <xf numFmtId="44" fontId="7" fillId="0" borderId="0" xfId="0" applyNumberFormat="1" applyFont="1"/>
    <xf numFmtId="0" fontId="11" fillId="0" borderId="1" xfId="0" applyFont="1" applyBorder="1" applyAlignment="1">
      <alignment horizontal="center" vertical="top" wrapText="1"/>
    </xf>
    <xf numFmtId="3" fontId="11" fillId="4" borderId="1" xfId="0" applyNumberFormat="1" applyFont="1" applyFill="1" applyBorder="1" applyAlignment="1">
      <alignment vertical="top"/>
    </xf>
    <xf numFmtId="0" fontId="11" fillId="5" borderId="1" xfId="0" applyFont="1" applyFill="1" applyBorder="1" applyAlignment="1">
      <alignment vertical="top"/>
    </xf>
    <xf numFmtId="0" fontId="11" fillId="0" borderId="1" xfId="0" applyFont="1" applyBorder="1" applyAlignment="1">
      <alignment vertical="top"/>
    </xf>
    <xf numFmtId="3" fontId="12" fillId="4" borderId="1" xfId="0" applyNumberFormat="1" applyFont="1" applyFill="1" applyBorder="1" applyAlignment="1">
      <alignment vertical="top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4" fontId="2" fillId="0" borderId="1" xfId="0" applyNumberFormat="1" applyFont="1" applyBorder="1" applyAlignment="1">
      <alignment vertical="top"/>
    </xf>
    <xf numFmtId="4" fontId="3" fillId="0" borderId="1" xfId="0" applyNumberFormat="1" applyFont="1" applyBorder="1" applyAlignment="1">
      <alignment vertical="top"/>
    </xf>
    <xf numFmtId="4" fontId="3" fillId="0" borderId="1" xfId="0" applyNumberFormat="1" applyFont="1" applyBorder="1" applyAlignment="1">
      <alignment horizontal="right" vertical="center"/>
    </xf>
    <xf numFmtId="4" fontId="2" fillId="0" borderId="4" xfId="1" applyNumberFormat="1" applyFont="1" applyBorder="1" applyAlignment="1">
      <alignment vertical="center"/>
    </xf>
    <xf numFmtId="0" fontId="2" fillId="0" borderId="1" xfId="2" applyNumberFormat="1" applyFont="1" applyFill="1" applyBorder="1" applyAlignment="1">
      <alignment horizontal="center"/>
    </xf>
    <xf numFmtId="0" fontId="2" fillId="0" borderId="1" xfId="2" applyNumberFormat="1" applyFont="1" applyBorder="1" applyAlignment="1">
      <alignment horizontal="center"/>
    </xf>
    <xf numFmtId="3" fontId="3" fillId="0" borderId="1" xfId="1" applyNumberForma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4" fontId="0" fillId="0" borderId="0" xfId="0" applyNumberFormat="1"/>
    <xf numFmtId="4" fontId="13" fillId="0" borderId="0" xfId="0" applyNumberFormat="1" applyFont="1" applyAlignment="1">
      <alignment wrapText="1"/>
    </xf>
    <xf numFmtId="4" fontId="10" fillId="0" borderId="0" xfId="1" applyNumberFormat="1" applyFont="1" applyAlignment="1">
      <alignment vertical="center"/>
    </xf>
    <xf numFmtId="4" fontId="2" fillId="0" borderId="0" xfId="1" applyNumberFormat="1" applyFont="1" applyAlignment="1">
      <alignment vertical="center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4" fontId="2" fillId="4" borderId="0" xfId="0" applyNumberFormat="1" applyFont="1" applyFill="1" applyAlignment="1">
      <alignment vertical="top"/>
    </xf>
    <xf numFmtId="4" fontId="14" fillId="0" borderId="0" xfId="0" applyNumberFormat="1" applyFont="1" applyAlignment="1">
      <alignment horizontal="right"/>
    </xf>
    <xf numFmtId="0" fontId="3" fillId="0" borderId="1" xfId="1" applyBorder="1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horizontal="right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9" fontId="2" fillId="0" borderId="1" xfId="1" applyNumberFormat="1" applyFont="1" applyBorder="1" applyAlignment="1">
      <alignment horizontal="center" vertical="top" wrapText="1"/>
    </xf>
    <xf numFmtId="0" fontId="2" fillId="0" borderId="1" xfId="1" applyFont="1" applyBorder="1" applyAlignment="1">
      <alignment horizontal="left" vertical="center" wrapText="1"/>
    </xf>
    <xf numFmtId="3" fontId="2" fillId="0" borderId="1" xfId="1" applyNumberFormat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3" fontId="11" fillId="0" borderId="3" xfId="0" applyNumberFormat="1" applyFont="1" applyBorder="1" applyAlignment="1">
      <alignment horizontal="center" vertical="top"/>
    </xf>
    <xf numFmtId="3" fontId="11" fillId="0" borderId="4" xfId="0" applyNumberFormat="1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</cellXfs>
  <cellStyles count="3">
    <cellStyle name="Koma 2" xfId="2" xr:uid="{E1B44E41-4B59-4090-ACE2-61942F4E9A23}"/>
    <cellStyle name="Normaallaad" xfId="0" builtinId="0"/>
    <cellStyle name="Normaallaad 2" xfId="1" xr:uid="{90D52ECD-5F61-4A40-802A-D5497C90CD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89F98-0C12-441E-899F-F2A742B5E24C}">
  <dimension ref="A1:Q48"/>
  <sheetViews>
    <sheetView tabSelected="1" zoomScaleNormal="100" workbookViewId="0">
      <selection activeCell="E1" sqref="E1:H2"/>
    </sheetView>
  </sheetViews>
  <sheetFormatPr defaultRowHeight="14.5" x14ac:dyDescent="0.35"/>
  <cols>
    <col min="1" max="1" width="8.7265625" customWidth="1"/>
    <col min="2" max="2" width="43.54296875" style="22" customWidth="1"/>
    <col min="3" max="3" width="17.54296875" style="60" customWidth="1"/>
    <col min="4" max="4" width="13.81640625" style="60" customWidth="1"/>
    <col min="5" max="5" width="18.1796875" customWidth="1"/>
    <col min="6" max="6" width="15.26953125" style="25" customWidth="1"/>
    <col min="7" max="7" width="17.54296875" style="25" customWidth="1"/>
    <col min="8" max="12" width="12.54296875" customWidth="1"/>
    <col min="13" max="13" width="18.453125" customWidth="1"/>
    <col min="14" max="17" width="16.81640625" customWidth="1"/>
  </cols>
  <sheetData>
    <row r="1" spans="1:8" x14ac:dyDescent="0.35">
      <c r="E1" s="90" t="s">
        <v>53</v>
      </c>
      <c r="F1" s="91"/>
      <c r="G1" s="91"/>
      <c r="H1" s="91"/>
    </row>
    <row r="2" spans="1:8" ht="42.75" customHeight="1" x14ac:dyDescent="0.35">
      <c r="E2" s="91"/>
      <c r="F2" s="91"/>
      <c r="G2" s="91"/>
      <c r="H2" s="91"/>
    </row>
    <row r="3" spans="1:8" ht="14.5" customHeight="1" x14ac:dyDescent="0.35">
      <c r="E3" s="85"/>
      <c r="F3" s="85"/>
      <c r="G3" s="85"/>
      <c r="H3" s="86" t="s">
        <v>54</v>
      </c>
    </row>
    <row r="5" spans="1:8" s="2" customFormat="1" ht="13" x14ac:dyDescent="0.3">
      <c r="A5" s="1" t="s">
        <v>0</v>
      </c>
      <c r="B5" s="11"/>
      <c r="C5" s="56"/>
      <c r="D5" s="56"/>
      <c r="E5" s="3"/>
      <c r="F5" s="23"/>
      <c r="G5" s="23"/>
    </row>
    <row r="6" spans="1:8" s="2" customFormat="1" ht="13" x14ac:dyDescent="0.3">
      <c r="A6" s="1"/>
      <c r="B6" s="11"/>
      <c r="C6" s="56"/>
      <c r="D6" s="56"/>
      <c r="E6" s="3"/>
      <c r="F6" s="23"/>
      <c r="G6" s="23"/>
    </row>
    <row r="7" spans="1:8" s="2" customFormat="1" ht="13" x14ac:dyDescent="0.3">
      <c r="A7" s="4" t="s">
        <v>1</v>
      </c>
      <c r="B7" s="11"/>
      <c r="C7" s="56"/>
      <c r="D7" s="56"/>
      <c r="E7" s="3"/>
      <c r="F7" s="23"/>
      <c r="G7" s="23"/>
    </row>
    <row r="8" spans="1:8" s="2" customFormat="1" ht="15" customHeight="1" x14ac:dyDescent="0.3">
      <c r="A8" s="4" t="s">
        <v>2</v>
      </c>
      <c r="B8" s="11"/>
      <c r="C8" s="56"/>
      <c r="D8" s="56"/>
      <c r="E8" s="3"/>
      <c r="F8" s="23"/>
      <c r="G8" s="23"/>
    </row>
    <row r="9" spans="1:8" s="2" customFormat="1" ht="13" x14ac:dyDescent="0.3">
      <c r="A9" s="4" t="s">
        <v>3</v>
      </c>
      <c r="B9" s="11"/>
      <c r="C9" s="56"/>
      <c r="D9" s="56"/>
      <c r="E9" s="3"/>
      <c r="F9" s="23"/>
      <c r="G9" s="23"/>
    </row>
    <row r="10" spans="1:8" s="2" customFormat="1" ht="13" x14ac:dyDescent="0.3">
      <c r="A10" s="4"/>
      <c r="B10" s="11"/>
      <c r="C10" s="56"/>
      <c r="D10" s="56"/>
      <c r="E10" s="3"/>
      <c r="F10" s="23"/>
      <c r="G10" s="23"/>
    </row>
    <row r="11" spans="1:8" s="2" customFormat="1" ht="13" x14ac:dyDescent="0.3">
      <c r="A11" s="94" t="s">
        <v>4</v>
      </c>
      <c r="B11" s="95" t="s">
        <v>5</v>
      </c>
      <c r="C11" s="96" t="s">
        <v>6</v>
      </c>
      <c r="D11" s="96"/>
      <c r="E11" s="97" t="s">
        <v>7</v>
      </c>
      <c r="F11" s="23"/>
      <c r="G11" s="23"/>
    </row>
    <row r="12" spans="1:8" s="2" customFormat="1" ht="13" x14ac:dyDescent="0.3">
      <c r="A12" s="94"/>
      <c r="B12" s="95"/>
      <c r="C12" s="77">
        <v>2025</v>
      </c>
      <c r="D12" s="78">
        <v>2026</v>
      </c>
      <c r="E12" s="98"/>
      <c r="F12" s="23"/>
      <c r="G12" s="23"/>
    </row>
    <row r="13" spans="1:8" s="2" customFormat="1" ht="13" x14ac:dyDescent="0.3">
      <c r="A13" s="94"/>
      <c r="B13" s="95"/>
      <c r="C13" s="5" t="s">
        <v>8</v>
      </c>
      <c r="D13" s="5" t="s">
        <v>8</v>
      </c>
      <c r="E13" s="5" t="s">
        <v>8</v>
      </c>
      <c r="F13" s="23"/>
      <c r="G13" s="23"/>
    </row>
    <row r="14" spans="1:8" s="2" customFormat="1" ht="13" x14ac:dyDescent="0.3">
      <c r="A14" s="6">
        <v>1</v>
      </c>
      <c r="B14" s="89">
        <v>2</v>
      </c>
      <c r="C14" s="79">
        <v>3</v>
      </c>
      <c r="D14" s="80">
        <v>4</v>
      </c>
      <c r="E14" s="54">
        <v>5</v>
      </c>
      <c r="F14" s="23"/>
      <c r="G14" s="23"/>
    </row>
    <row r="15" spans="1:8" s="2" customFormat="1" ht="13" x14ac:dyDescent="0.3">
      <c r="A15" s="7" t="s">
        <v>9</v>
      </c>
      <c r="B15" s="14" t="s">
        <v>10</v>
      </c>
      <c r="C15" s="48">
        <f>SUM(C16+C21)</f>
        <v>1918013.2</v>
      </c>
      <c r="D15" s="48">
        <f>SUM(D16+D21)</f>
        <v>2728222.9799999995</v>
      </c>
      <c r="E15" s="48">
        <f t="shared" ref="E15:E26" si="0">C15+D15</f>
        <v>4646236.18</v>
      </c>
      <c r="F15" s="23"/>
      <c r="G15" s="23"/>
    </row>
    <row r="16" spans="1:8" s="2" customFormat="1" ht="52" x14ac:dyDescent="0.3">
      <c r="A16" s="8" t="s">
        <v>11</v>
      </c>
      <c r="B16" s="15" t="s">
        <v>12</v>
      </c>
      <c r="C16" s="53">
        <f>SUM(C17:C20)</f>
        <v>892927</v>
      </c>
      <c r="D16" s="53">
        <f>SUM(D17:D20)</f>
        <v>1439014.2799999998</v>
      </c>
      <c r="E16" s="53">
        <f>C16+D16</f>
        <v>2331941.2799999998</v>
      </c>
      <c r="F16" s="24"/>
      <c r="G16" s="24"/>
    </row>
    <row r="17" spans="1:16" s="2" customFormat="1" ht="13" x14ac:dyDescent="0.3">
      <c r="A17" s="9" t="s">
        <v>13</v>
      </c>
      <c r="B17" s="16" t="s">
        <v>14</v>
      </c>
      <c r="C17" s="27">
        <v>187843.5</v>
      </c>
      <c r="D17" s="27">
        <v>201329.7</v>
      </c>
      <c r="E17" s="48">
        <f t="shared" si="0"/>
        <v>389173.2</v>
      </c>
      <c r="F17" s="26"/>
      <c r="G17" s="26"/>
    </row>
    <row r="18" spans="1:16" s="2" customFormat="1" ht="25" x14ac:dyDescent="0.3">
      <c r="A18" s="9" t="s">
        <v>15</v>
      </c>
      <c r="B18" s="17" t="s">
        <v>16</v>
      </c>
      <c r="C18" s="27">
        <v>320000</v>
      </c>
      <c r="D18" s="27">
        <v>313000</v>
      </c>
      <c r="E18" s="27">
        <f>SUM(C18:D18)</f>
        <v>633000</v>
      </c>
      <c r="F18" s="62"/>
      <c r="G18" s="23"/>
    </row>
    <row r="19" spans="1:16" s="2" customFormat="1" ht="37.5" x14ac:dyDescent="0.3">
      <c r="A19" s="9" t="s">
        <v>17</v>
      </c>
      <c r="B19" s="17" t="s">
        <v>18</v>
      </c>
      <c r="C19" s="27">
        <v>229900</v>
      </c>
      <c r="D19" s="27">
        <v>250500</v>
      </c>
      <c r="E19" s="27">
        <f t="shared" ref="E19" si="1">SUM(C19:D19)</f>
        <v>480400</v>
      </c>
      <c r="F19" s="23"/>
      <c r="G19" s="23"/>
      <c r="H19" s="61"/>
    </row>
    <row r="20" spans="1:16" s="2" customFormat="1" ht="25" x14ac:dyDescent="0.3">
      <c r="A20" s="9" t="s">
        <v>19</v>
      </c>
      <c r="B20" s="17" t="s">
        <v>20</v>
      </c>
      <c r="C20" s="27">
        <v>155183.5</v>
      </c>
      <c r="D20" s="27">
        <v>674184.58</v>
      </c>
      <c r="E20" s="27">
        <f>SUM(C20:D20)</f>
        <v>829368.08</v>
      </c>
      <c r="F20" s="55"/>
      <c r="G20" s="64"/>
      <c r="P20" s="63"/>
    </row>
    <row r="21" spans="1:16" s="2" customFormat="1" ht="28.5" customHeight="1" x14ac:dyDescent="0.3">
      <c r="A21" s="8" t="s">
        <v>21</v>
      </c>
      <c r="B21" s="15" t="s">
        <v>22</v>
      </c>
      <c r="C21" s="53">
        <f>SUM(C22:C25)</f>
        <v>1025086.2</v>
      </c>
      <c r="D21" s="53">
        <f>SUM(D22:D25)</f>
        <v>1289208.7</v>
      </c>
      <c r="E21" s="53">
        <f t="shared" si="0"/>
        <v>2314294.9</v>
      </c>
      <c r="F21" s="24"/>
      <c r="G21" s="24"/>
      <c r="P21" s="63"/>
    </row>
    <row r="22" spans="1:16" s="2" customFormat="1" x14ac:dyDescent="0.35">
      <c r="A22" s="9" t="s">
        <v>23</v>
      </c>
      <c r="B22" s="13" t="s">
        <v>24</v>
      </c>
      <c r="C22" s="82">
        <v>254086.2</v>
      </c>
      <c r="D22" s="27">
        <v>289208.7</v>
      </c>
      <c r="E22" s="48">
        <f t="shared" si="0"/>
        <v>543294.9</v>
      </c>
      <c r="F22" s="26"/>
      <c r="G22" s="26"/>
    </row>
    <row r="23" spans="1:16" s="2" customFormat="1" ht="50" x14ac:dyDescent="0.3">
      <c r="A23" s="9" t="s">
        <v>25</v>
      </c>
      <c r="B23" s="18" t="s">
        <v>26</v>
      </c>
      <c r="C23" s="27">
        <v>21000</v>
      </c>
      <c r="D23" s="27">
        <v>0</v>
      </c>
      <c r="E23" s="27">
        <f>SUM(C23:D23)</f>
        <v>21000</v>
      </c>
      <c r="F23" s="23"/>
    </row>
    <row r="24" spans="1:16" s="2" customFormat="1" ht="37.5" x14ac:dyDescent="0.3">
      <c r="A24" s="9" t="s">
        <v>27</v>
      </c>
      <c r="B24" s="19" t="s">
        <v>28</v>
      </c>
      <c r="C24" s="27">
        <v>750000</v>
      </c>
      <c r="D24" s="27">
        <v>600000</v>
      </c>
      <c r="E24" s="27">
        <f t="shared" ref="E24" si="2">SUM(C24:D24)</f>
        <v>1350000</v>
      </c>
      <c r="F24" s="28"/>
      <c r="G24" s="23"/>
    </row>
    <row r="25" spans="1:16" s="2" customFormat="1" ht="25" x14ac:dyDescent="0.3">
      <c r="A25" s="9" t="s">
        <v>29</v>
      </c>
      <c r="B25" s="19" t="s">
        <v>30</v>
      </c>
      <c r="C25" s="27">
        <v>0</v>
      </c>
      <c r="D25" s="27">
        <v>400000</v>
      </c>
      <c r="E25" s="27">
        <f>SUM(C25:D25)</f>
        <v>400000</v>
      </c>
      <c r="F25" s="23"/>
      <c r="G25" s="23"/>
    </row>
    <row r="26" spans="1:16" s="2" customFormat="1" ht="13" x14ac:dyDescent="0.3">
      <c r="A26" s="10" t="s">
        <v>31</v>
      </c>
      <c r="B26" s="20" t="s">
        <v>32</v>
      </c>
      <c r="C26" s="48">
        <f>C28*15%</f>
        <v>66289.455000000002</v>
      </c>
      <c r="D26" s="76">
        <f>D28*15%</f>
        <v>73580.759999999995</v>
      </c>
      <c r="E26" s="48">
        <f t="shared" si="0"/>
        <v>139870.215</v>
      </c>
      <c r="F26" s="23"/>
      <c r="G26" s="23"/>
    </row>
    <row r="27" spans="1:16" s="2" customFormat="1" ht="13" x14ac:dyDescent="0.3">
      <c r="A27" s="7" t="s">
        <v>33</v>
      </c>
      <c r="B27" s="20" t="s">
        <v>34</v>
      </c>
      <c r="C27" s="48">
        <f>+C26+C15</f>
        <v>1984302.655</v>
      </c>
      <c r="D27" s="76">
        <f>+D26+D15</f>
        <v>2801803.7399999993</v>
      </c>
      <c r="E27" s="48">
        <f>C27+D27</f>
        <v>4786106.3949999996</v>
      </c>
      <c r="F27" s="23"/>
      <c r="G27" s="23"/>
    </row>
    <row r="28" spans="1:16" s="2" customFormat="1" ht="13" x14ac:dyDescent="0.3">
      <c r="A28" s="10" t="s">
        <v>35</v>
      </c>
      <c r="B28" s="12" t="s">
        <v>36</v>
      </c>
      <c r="C28" s="48">
        <f>SUM(C17+C22)</f>
        <v>441929.7</v>
      </c>
      <c r="D28" s="76">
        <f>SUM(D17+D22)</f>
        <v>490538.4</v>
      </c>
      <c r="E28" s="48">
        <f>SUM(C28+D28)</f>
        <v>932468.10000000009</v>
      </c>
      <c r="F28" s="23"/>
      <c r="G28" s="23"/>
    </row>
    <row r="29" spans="1:16" s="2" customFormat="1" ht="13" x14ac:dyDescent="0.3">
      <c r="A29" s="10" t="s">
        <v>37</v>
      </c>
      <c r="B29" s="12" t="s">
        <v>38</v>
      </c>
      <c r="C29" s="48">
        <f>C30-E27-(C37+E37)</f>
        <v>2305257.6050000004</v>
      </c>
      <c r="D29" s="83"/>
      <c r="E29" s="84"/>
      <c r="F29" s="23"/>
      <c r="G29" s="23"/>
    </row>
    <row r="30" spans="1:16" s="2" customFormat="1" ht="13" x14ac:dyDescent="0.3">
      <c r="A30" s="10" t="s">
        <v>39</v>
      </c>
      <c r="B30" s="12" t="s">
        <v>40</v>
      </c>
      <c r="C30" s="48">
        <v>7265364</v>
      </c>
      <c r="D30" s="83"/>
      <c r="E30" s="84"/>
      <c r="F30" s="23"/>
      <c r="G30" s="23"/>
    </row>
    <row r="31" spans="1:16" s="2" customFormat="1" ht="13" x14ac:dyDescent="0.3">
      <c r="B31" s="21"/>
      <c r="C31" s="56"/>
      <c r="D31" s="56"/>
      <c r="E31" s="3"/>
      <c r="F31" s="23"/>
      <c r="G31" s="23"/>
    </row>
    <row r="32" spans="1:16" s="2" customFormat="1" ht="13" x14ac:dyDescent="0.3">
      <c r="B32" s="21"/>
      <c r="C32" s="56"/>
      <c r="D32" s="56"/>
      <c r="E32" s="3"/>
      <c r="F32" s="23"/>
      <c r="G32" s="23"/>
    </row>
    <row r="33" spans="1:17" s="2" customFormat="1" ht="13" x14ac:dyDescent="0.3">
      <c r="A33" s="29" t="s">
        <v>52</v>
      </c>
      <c r="B33" s="30"/>
      <c r="C33" s="57"/>
      <c r="D33" s="57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</row>
    <row r="34" spans="1:17" s="2" customFormat="1" ht="12.5" x14ac:dyDescent="0.25">
      <c r="A34" s="32"/>
      <c r="B34" s="33"/>
      <c r="C34" s="57"/>
      <c r="D34" s="57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</row>
    <row r="35" spans="1:17" s="2" customFormat="1" ht="13" customHeight="1" x14ac:dyDescent="0.25">
      <c r="A35" s="34"/>
      <c r="B35" s="35" t="s">
        <v>6</v>
      </c>
      <c r="C35" s="99">
        <v>2023</v>
      </c>
      <c r="D35" s="100"/>
      <c r="E35" s="99">
        <v>2024</v>
      </c>
      <c r="F35" s="100"/>
      <c r="G35" s="101">
        <v>2025</v>
      </c>
      <c r="H35" s="102"/>
      <c r="I35" s="101">
        <v>2026</v>
      </c>
      <c r="J35" s="102"/>
      <c r="K35" s="103">
        <v>2027</v>
      </c>
      <c r="L35" s="102"/>
      <c r="M35" s="92" t="s">
        <v>41</v>
      </c>
      <c r="N35" s="93"/>
      <c r="O35" s="49"/>
      <c r="P35" s="49"/>
      <c r="Q35" s="49"/>
    </row>
    <row r="36" spans="1:17" s="2" customFormat="1" ht="26.15" customHeight="1" x14ac:dyDescent="0.25">
      <c r="A36" s="35" t="s">
        <v>4</v>
      </c>
      <c r="B36" s="35" t="s">
        <v>42</v>
      </c>
      <c r="C36" s="65" t="s">
        <v>43</v>
      </c>
      <c r="D36" s="65" t="s">
        <v>44</v>
      </c>
      <c r="E36" s="65" t="s">
        <v>43</v>
      </c>
      <c r="F36" s="65" t="s">
        <v>44</v>
      </c>
      <c r="G36" s="35" t="s">
        <v>43</v>
      </c>
      <c r="H36" s="35" t="s">
        <v>44</v>
      </c>
      <c r="I36" s="35" t="s">
        <v>43</v>
      </c>
      <c r="J36" s="35" t="s">
        <v>44</v>
      </c>
      <c r="K36" s="35" t="s">
        <v>43</v>
      </c>
      <c r="L36" s="35" t="s">
        <v>44</v>
      </c>
      <c r="M36" s="35" t="s">
        <v>43</v>
      </c>
      <c r="N36" s="35" t="s">
        <v>44</v>
      </c>
      <c r="O36" s="49"/>
      <c r="P36" s="49"/>
      <c r="Q36" s="49"/>
    </row>
    <row r="37" spans="1:17" s="2" customFormat="1" ht="26" x14ac:dyDescent="0.25">
      <c r="A37" s="36">
        <v>1</v>
      </c>
      <c r="B37" s="37" t="s">
        <v>45</v>
      </c>
      <c r="C37" s="66">
        <v>0</v>
      </c>
      <c r="D37" s="67"/>
      <c r="E37" s="66">
        <v>174000</v>
      </c>
      <c r="F37" s="67"/>
      <c r="G37" s="38">
        <v>0</v>
      </c>
      <c r="H37" s="39"/>
      <c r="I37" s="38">
        <v>0</v>
      </c>
      <c r="J37" s="39"/>
      <c r="K37" s="38">
        <v>0</v>
      </c>
      <c r="L37" s="39"/>
      <c r="M37" s="52">
        <v>7265364</v>
      </c>
      <c r="N37" s="39"/>
      <c r="O37" s="50"/>
      <c r="P37" s="50"/>
      <c r="Q37" s="50"/>
    </row>
    <row r="38" spans="1:17" s="2" customFormat="1" ht="13" x14ac:dyDescent="0.25">
      <c r="A38" s="36">
        <v>2</v>
      </c>
      <c r="B38" s="37" t="s">
        <v>46</v>
      </c>
      <c r="C38" s="66">
        <v>0</v>
      </c>
      <c r="D38" s="68">
        <v>100</v>
      </c>
      <c r="E38" s="66">
        <v>174000</v>
      </c>
      <c r="F38" s="68">
        <v>100</v>
      </c>
      <c r="G38" s="52">
        <f>SUM(C15+C26)</f>
        <v>1984302.655</v>
      </c>
      <c r="H38" s="40">
        <v>100</v>
      </c>
      <c r="I38" s="48">
        <f>SUM(D26+D15)</f>
        <v>2801803.7399999993</v>
      </c>
      <c r="J38" s="40">
        <v>100</v>
      </c>
      <c r="K38" s="73">
        <f>SUM(M37)-(I38+G38+E38+C38)</f>
        <v>2305257.6050000004</v>
      </c>
      <c r="L38" s="40">
        <v>100</v>
      </c>
      <c r="M38" s="73">
        <v>7265364</v>
      </c>
      <c r="N38" s="40">
        <v>100</v>
      </c>
      <c r="O38" s="50"/>
      <c r="P38" s="50"/>
      <c r="Q38" s="50"/>
    </row>
    <row r="39" spans="1:17" s="2" customFormat="1" ht="12.5" x14ac:dyDescent="0.25">
      <c r="A39" s="41" t="s">
        <v>47</v>
      </c>
      <c r="B39" s="42" t="s">
        <v>48</v>
      </c>
      <c r="C39" s="69">
        <v>0</v>
      </c>
      <c r="D39" s="70">
        <v>70</v>
      </c>
      <c r="E39" s="69">
        <f>SUM(E38*70%)</f>
        <v>121799.99999999999</v>
      </c>
      <c r="F39" s="70">
        <v>70</v>
      </c>
      <c r="G39" s="43">
        <f>SUM(G38*70%)</f>
        <v>1389011.8584999999</v>
      </c>
      <c r="H39" s="44">
        <v>70</v>
      </c>
      <c r="I39" s="43">
        <f>SUM(I38*70%)</f>
        <v>1961262.6179999993</v>
      </c>
      <c r="J39" s="44">
        <v>70</v>
      </c>
      <c r="K39" s="43">
        <f>SUM(K38*70%)</f>
        <v>1613680.3235000002</v>
      </c>
      <c r="L39" s="44">
        <v>70</v>
      </c>
      <c r="M39" s="74">
        <v>5085755</v>
      </c>
      <c r="N39" s="44">
        <v>70</v>
      </c>
      <c r="O39" s="51"/>
      <c r="P39" s="51"/>
      <c r="Q39" s="51"/>
    </row>
    <row r="40" spans="1:17" s="2" customFormat="1" ht="12.5" x14ac:dyDescent="0.25">
      <c r="A40" s="41" t="s">
        <v>49</v>
      </c>
      <c r="B40" s="45" t="s">
        <v>50</v>
      </c>
      <c r="C40" s="69">
        <v>0</v>
      </c>
      <c r="D40" s="71">
        <v>30</v>
      </c>
      <c r="E40" s="69">
        <f>SUM(E38*30%)</f>
        <v>52200</v>
      </c>
      <c r="F40" s="71">
        <v>30</v>
      </c>
      <c r="G40" s="43">
        <f>SUM(G38*30%)</f>
        <v>595290.79649999994</v>
      </c>
      <c r="H40" s="44">
        <v>30</v>
      </c>
      <c r="I40" s="43">
        <f>SUM(I38*30%)</f>
        <v>840541.12199999974</v>
      </c>
      <c r="J40" s="46">
        <v>30</v>
      </c>
      <c r="K40" s="43">
        <f>SUM(K38*30%)</f>
        <v>691577.28150000016</v>
      </c>
      <c r="L40" s="46">
        <v>30</v>
      </c>
      <c r="M40" s="75">
        <v>2179609</v>
      </c>
      <c r="N40" s="44">
        <v>30</v>
      </c>
      <c r="O40" s="51"/>
      <c r="P40" s="51"/>
      <c r="Q40" s="51"/>
    </row>
    <row r="41" spans="1:17" s="2" customFormat="1" ht="13" x14ac:dyDescent="0.25">
      <c r="A41" s="36">
        <v>3</v>
      </c>
      <c r="B41" s="37" t="s">
        <v>51</v>
      </c>
      <c r="C41" s="68">
        <v>0</v>
      </c>
      <c r="D41" s="72">
        <v>0</v>
      </c>
      <c r="E41" s="68">
        <v>0</v>
      </c>
      <c r="F41" s="72">
        <v>0</v>
      </c>
      <c r="G41" s="40">
        <v>0</v>
      </c>
      <c r="H41" s="40">
        <v>0</v>
      </c>
      <c r="I41" s="40"/>
      <c r="J41" s="47">
        <v>0</v>
      </c>
      <c r="K41" s="58"/>
      <c r="L41" s="47">
        <v>0</v>
      </c>
      <c r="M41" s="47">
        <v>0</v>
      </c>
      <c r="N41" s="40">
        <v>0</v>
      </c>
      <c r="O41" s="50"/>
      <c r="P41" s="50"/>
      <c r="Q41" s="50"/>
    </row>
    <row r="42" spans="1:17" s="2" customFormat="1" ht="13" x14ac:dyDescent="0.3">
      <c r="B42" s="21"/>
      <c r="C42" s="56"/>
      <c r="D42" s="56"/>
      <c r="E42" s="3"/>
      <c r="F42" s="23"/>
      <c r="G42" s="23"/>
    </row>
    <row r="43" spans="1:17" s="2" customFormat="1" ht="13" x14ac:dyDescent="0.3">
      <c r="B43" s="21"/>
      <c r="C43" s="59"/>
      <c r="D43" s="59"/>
      <c r="E43" s="3"/>
      <c r="F43" s="23"/>
      <c r="G43" s="23"/>
    </row>
    <row r="44" spans="1:17" x14ac:dyDescent="0.35">
      <c r="G44" s="87"/>
      <c r="H44" s="81"/>
    </row>
    <row r="45" spans="1:17" x14ac:dyDescent="0.35">
      <c r="H45" s="81"/>
    </row>
    <row r="46" spans="1:17" x14ac:dyDescent="0.35">
      <c r="H46" s="81"/>
      <c r="K46" s="88"/>
    </row>
    <row r="48" spans="1:17" x14ac:dyDescent="0.35">
      <c r="K48" s="81"/>
    </row>
  </sheetData>
  <mergeCells count="11">
    <mergeCell ref="E1:H2"/>
    <mergeCell ref="M35:N35"/>
    <mergeCell ref="A11:A13"/>
    <mergeCell ref="B11:B13"/>
    <mergeCell ref="C11:D11"/>
    <mergeCell ref="E11:E12"/>
    <mergeCell ref="C35:D35"/>
    <mergeCell ref="E35:F35"/>
    <mergeCell ref="I35:J35"/>
    <mergeCell ref="K35:L35"/>
    <mergeCell ref="G35:H3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2025_2026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Liis Türin</dc:creator>
  <cp:keywords/>
  <dc:description/>
  <cp:lastModifiedBy>Jüri Lõssenko - SOM</cp:lastModifiedBy>
  <cp:revision/>
  <dcterms:created xsi:type="dcterms:W3CDTF">2024-10-03T05:38:05Z</dcterms:created>
  <dcterms:modified xsi:type="dcterms:W3CDTF">2024-12-09T10:07:48Z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2024-11-07T11:30:41Z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323a2ad2-2c99-466c-857c-b4ec6716ec55</vt:lpwstr>
  </property>
  <property fmtid="{D5CDD505-2E9C-101B-9397-08002B2CF9AE}" pid="8" name="MSIP_Label_defa4170-0d19-0005-0004-bc88714345d2_ContentBits">
    <vt:lpwstr>0</vt:lpwstr>
  </property>
</Properties>
</file>